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moniak" sheetId="1" r:id="rId1"/>
    <sheet name="oxid uhličitý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<sst xmlns="http://schemas.openxmlformats.org/spreadsheetml/2006/main" count="39" uniqueCount="28">
  <si>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AMONIAK</t>
  </si>
  <si>
    <t>teplota</t>
  </si>
  <si>
    <t>pH</t>
  </si>
  <si>
    <t>°C</t>
  </si>
  <si>
    <t>mg/l</t>
  </si>
  <si>
    <t>ZADAT</t>
  </si>
  <si>
    <t>VÝSLEDEK</t>
  </si>
  <si>
    <r>
      <t>N-NH</t>
    </r>
    <r>
      <rPr>
        <b/>
        <vertAlign val="subscript"/>
        <sz val="12"/>
        <rFont val="Arial CE"/>
        <family val="2"/>
      </rPr>
      <t>4</t>
    </r>
  </si>
  <si>
    <r>
      <t>N-NH</t>
    </r>
    <r>
      <rPr>
        <b/>
        <vertAlign val="subscript"/>
        <sz val="14"/>
        <rFont val="Arial CE"/>
        <family val="2"/>
      </rPr>
      <t>3</t>
    </r>
  </si>
  <si>
    <r>
      <t>NH</t>
    </r>
    <r>
      <rPr>
        <b/>
        <vertAlign val="subscript"/>
        <sz val="14"/>
        <rFont val="Arial CE"/>
        <family val="2"/>
      </rPr>
      <t>3</t>
    </r>
  </si>
  <si>
    <t>mmol/l</t>
  </si>
  <si>
    <t>Koeficienty</t>
  </si>
  <si>
    <t xml:space="preserve">  (musí zůstat)</t>
  </si>
  <si>
    <t>t</t>
  </si>
  <si>
    <t>k</t>
  </si>
  <si>
    <t>k1</t>
  </si>
  <si>
    <t>k2</t>
  </si>
  <si>
    <t>a</t>
  </si>
  <si>
    <t>h</t>
  </si>
  <si>
    <t>d</t>
  </si>
  <si>
    <t>C-total</t>
  </si>
  <si>
    <t>přepočty           (musí zůstat)</t>
  </si>
  <si>
    <r>
      <t>CO</t>
    </r>
    <r>
      <rPr>
        <b/>
        <vertAlign val="subscript"/>
        <sz val="12"/>
        <rFont val="Arial"/>
        <family val="2"/>
      </rPr>
      <t>2</t>
    </r>
  </si>
  <si>
    <t>alkalita</t>
  </si>
  <si>
    <t>(výsledky v mM)</t>
  </si>
  <si>
    <r>
      <t>C-CO</t>
    </r>
    <r>
      <rPr>
        <b/>
        <vertAlign val="subscript"/>
        <sz val="12"/>
        <rFont val="Arial"/>
        <family val="2"/>
      </rPr>
      <t>2</t>
    </r>
  </si>
  <si>
    <r>
      <t>C-HCO</t>
    </r>
    <r>
      <rPr>
        <b/>
        <vertAlign val="subscript"/>
        <sz val="12"/>
        <rFont val="Arial"/>
        <family val="2"/>
      </rPr>
      <t>3</t>
    </r>
  </si>
  <si>
    <r>
      <t>C-CO</t>
    </r>
    <r>
      <rPr>
        <b/>
        <vertAlign val="sub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</si>
</sst>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vertAlign val="subscript"/>
      <sz val="12"/>
      <name val="Arial CE"/>
      <family val="2"/>
    </font>
    <font>
      <b/>
      <sz val="14"/>
      <name val="Arial CE"/>
      <family val="2"/>
    </font>
    <font>
      <b/>
      <vertAlign val="subscript"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 CE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46">
      <alignment/>
      <protection/>
    </xf>
    <xf numFmtId="0" fontId="10" fillId="0" borderId="0" xfId="46" applyFont="1" applyBorder="1">
      <alignment/>
      <protection/>
    </xf>
    <xf numFmtId="0" fontId="9" fillId="0" borderId="0" xfId="46" applyBorder="1" applyAlignment="1">
      <alignment horizontal="center"/>
      <protection/>
    </xf>
    <xf numFmtId="0" fontId="9" fillId="0" borderId="0" xfId="46" applyBorder="1">
      <alignment/>
      <protection/>
    </xf>
    <xf numFmtId="165" fontId="9" fillId="0" borderId="0" xfId="46" applyNumberFormat="1" applyBorder="1" applyAlignment="1">
      <alignment horizontal="center"/>
      <protection/>
    </xf>
    <xf numFmtId="2" fontId="9" fillId="0" borderId="0" xfId="46" applyNumberFormat="1" applyBorder="1" applyAlignment="1">
      <alignment horizontal="center"/>
      <protection/>
    </xf>
    <xf numFmtId="0" fontId="9" fillId="0" borderId="0" xfId="46" applyAlignment="1">
      <alignment horizontal="center"/>
      <protection/>
    </xf>
    <xf numFmtId="164" fontId="49" fillId="0" borderId="13" xfId="0" applyNumberFormat="1" applyFont="1" applyBorder="1" applyAlignment="1">
      <alignment horizontal="center"/>
    </xf>
    <xf numFmtId="0" fontId="1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2" fillId="0" borderId="10" xfId="46" applyFont="1" applyBorder="1" applyAlignment="1">
      <alignment horizontal="center" vertical="center"/>
      <protection/>
    </xf>
    <xf numFmtId="0" fontId="13" fillId="0" borderId="10" xfId="46" applyFont="1" applyBorder="1" applyAlignment="1">
      <alignment horizontal="center" vertical="center"/>
      <protection/>
    </xf>
    <xf numFmtId="0" fontId="12" fillId="0" borderId="0" xfId="46" applyFont="1">
      <alignment/>
      <protection/>
    </xf>
    <xf numFmtId="2" fontId="50" fillId="0" borderId="10" xfId="46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showGridLines="0" tabSelected="1" zoomScalePageLayoutView="0" workbookViewId="0" topLeftCell="A1">
      <selection activeCell="I7" sqref="I7"/>
    </sheetView>
  </sheetViews>
  <sheetFormatPr defaultColWidth="9.00390625" defaultRowHeight="12.75"/>
  <cols>
    <col min="1" max="1" width="20.75390625" style="0" customWidth="1"/>
    <col min="2" max="2" width="8.125" style="0" customWidth="1"/>
    <col min="3" max="3" width="8.375" style="0" customWidth="1"/>
    <col min="4" max="4" width="10.25390625" style="0" customWidth="1"/>
    <col min="5" max="5" width="11.375" style="0" bestFit="1" customWidth="1"/>
    <col min="9" max="10" width="9.625" style="0" bestFit="1" customWidth="1"/>
  </cols>
  <sheetData>
    <row r="1" spans="2:10" ht="24.75" customHeight="1">
      <c r="B1" s="10" t="s">
        <v>5</v>
      </c>
      <c r="C1" s="10" t="s">
        <v>5</v>
      </c>
      <c r="D1" s="10" t="s">
        <v>5</v>
      </c>
      <c r="I1" s="30" t="s">
        <v>6</v>
      </c>
      <c r="J1" s="30"/>
    </row>
    <row r="2" spans="1:10" ht="24.75" customHeight="1">
      <c r="A2" s="2" t="s">
        <v>0</v>
      </c>
      <c r="B2" s="11" t="s">
        <v>1</v>
      </c>
      <c r="C2" s="11" t="s">
        <v>2</v>
      </c>
      <c r="D2" s="11" t="s">
        <v>7</v>
      </c>
      <c r="E2" s="3"/>
      <c r="F2" s="4"/>
      <c r="G2" s="4"/>
      <c r="H2" s="4"/>
      <c r="I2" s="12" t="s">
        <v>8</v>
      </c>
      <c r="J2" s="12" t="s">
        <v>9</v>
      </c>
    </row>
    <row r="3" spans="1:10" ht="24.75" customHeight="1" thickBot="1">
      <c r="A3" s="2"/>
      <c r="B3" s="7" t="s">
        <v>3</v>
      </c>
      <c r="C3" s="7"/>
      <c r="D3" s="7" t="s">
        <v>4</v>
      </c>
      <c r="E3" s="4" t="s">
        <v>21</v>
      </c>
      <c r="F3" s="4"/>
      <c r="G3" s="4"/>
      <c r="H3" s="4"/>
      <c r="I3" s="6" t="s">
        <v>4</v>
      </c>
      <c r="J3" s="14" t="s">
        <v>4</v>
      </c>
    </row>
    <row r="4" spans="1:10" ht="24.75" customHeight="1" thickBot="1">
      <c r="A4" s="5"/>
      <c r="B4" s="8">
        <v>25</v>
      </c>
      <c r="C4" s="9">
        <v>8.8</v>
      </c>
      <c r="D4" s="9">
        <v>1.2</v>
      </c>
      <c r="E4" s="15">
        <f>0.09018+2729.92/(273.15+B4)</f>
        <v>9.246376545363074</v>
      </c>
      <c r="F4" s="15">
        <f>E4-C4</f>
        <v>0.4463765453630728</v>
      </c>
      <c r="G4" s="15">
        <f>1/(POWER(10,F4)+1)*100</f>
        <v>26.350696489955368</v>
      </c>
      <c r="H4" s="15">
        <f>10.07-0.033*B4-C4</f>
        <v>0.4450000000000003</v>
      </c>
      <c r="I4" s="13">
        <f>D4/(POWER(10,H4)+1)</f>
        <v>0.3169470670782281</v>
      </c>
      <c r="J4" s="23">
        <f>I4*1.216</f>
        <v>0.3854076335671254</v>
      </c>
    </row>
    <row r="5" s="1" customFormat="1" ht="24.75" customHeight="1"/>
    <row r="6" s="1" customFormat="1" ht="24.75" customHeight="1"/>
    <row r="7" s="1" customFormat="1" ht="24.75" customHeight="1"/>
    <row r="8" s="1" customFormat="1" ht="24.75" customHeight="1"/>
    <row r="9" s="1" customFormat="1" ht="24.75" customHeight="1"/>
    <row r="10" s="1" customFormat="1" ht="24.75" customHeight="1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</sheetData>
  <sheetProtection/>
  <mergeCells count="1">
    <mergeCell ref="I1:J1"/>
  </mergeCells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9.125" style="16" customWidth="1"/>
    <col min="2" max="2" width="11.00390625" style="16" customWidth="1"/>
    <col min="3" max="3" width="13.00390625" style="16" bestFit="1" customWidth="1"/>
    <col min="4" max="6" width="9.125" style="16" customWidth="1"/>
    <col min="7" max="10" width="10.75390625" style="22" customWidth="1"/>
    <col min="11" max="16384" width="9.125" style="16" customWidth="1"/>
  </cols>
  <sheetData>
    <row r="1" spans="1:4" ht="24.75" customHeight="1">
      <c r="A1" s="24"/>
      <c r="B1" s="11" t="s">
        <v>5</v>
      </c>
      <c r="C1" s="11" t="s">
        <v>5</v>
      </c>
      <c r="D1" s="11" t="s">
        <v>5</v>
      </c>
    </row>
    <row r="2" spans="1:10" ht="24.75" customHeight="1">
      <c r="A2" s="25" t="s">
        <v>22</v>
      </c>
      <c r="B2" s="26" t="s">
        <v>1</v>
      </c>
      <c r="C2" s="26" t="s">
        <v>23</v>
      </c>
      <c r="D2" s="26" t="s">
        <v>2</v>
      </c>
      <c r="F2" s="17"/>
      <c r="G2" s="18"/>
      <c r="H2" s="18"/>
      <c r="I2" s="18"/>
      <c r="J2" s="18"/>
    </row>
    <row r="3" spans="1:10" ht="24.75" customHeight="1">
      <c r="A3" s="25"/>
      <c r="B3" s="26" t="s">
        <v>3</v>
      </c>
      <c r="C3" s="26" t="s">
        <v>10</v>
      </c>
      <c r="D3" s="26"/>
      <c r="F3" s="17"/>
      <c r="G3" s="18"/>
      <c r="H3" s="18"/>
      <c r="I3" s="18"/>
      <c r="J3" s="18"/>
    </row>
    <row r="4" spans="1:10" ht="24.75" customHeight="1">
      <c r="A4" s="24"/>
      <c r="B4" s="27">
        <v>20.8</v>
      </c>
      <c r="C4" s="27">
        <v>2.6</v>
      </c>
      <c r="D4" s="27">
        <v>9.5</v>
      </c>
      <c r="F4" s="19"/>
      <c r="G4" s="18"/>
      <c r="H4" s="18"/>
      <c r="I4" s="18"/>
      <c r="J4" s="18"/>
    </row>
    <row r="5" spans="6:10" ht="24.75" customHeight="1">
      <c r="F5" s="19"/>
      <c r="G5" s="20"/>
      <c r="H5" s="20"/>
      <c r="I5" s="20"/>
      <c r="J5" s="20"/>
    </row>
    <row r="6" spans="6:10" ht="24.75" customHeight="1">
      <c r="F6" s="19"/>
      <c r="G6" s="20"/>
      <c r="H6" s="20"/>
      <c r="I6" s="20"/>
      <c r="J6" s="20"/>
    </row>
    <row r="7" spans="2:10" ht="24.75" customHeight="1">
      <c r="B7" s="16" t="s">
        <v>11</v>
      </c>
      <c r="C7" s="16" t="s">
        <v>12</v>
      </c>
      <c r="F7" s="19"/>
      <c r="G7" s="20"/>
      <c r="H7" s="20"/>
      <c r="I7" s="20"/>
      <c r="J7" s="20"/>
    </row>
    <row r="8" spans="2:10" ht="24.75" customHeight="1">
      <c r="B8" s="16" t="s">
        <v>13</v>
      </c>
      <c r="C8" s="16">
        <f>B4+273</f>
        <v>293.8</v>
      </c>
      <c r="F8" s="19"/>
      <c r="G8" s="20"/>
      <c r="H8" s="20"/>
      <c r="I8" s="20"/>
      <c r="J8" s="20"/>
    </row>
    <row r="9" spans="2:10" ht="24.75" customHeight="1">
      <c r="B9" s="16" t="s">
        <v>14</v>
      </c>
      <c r="C9" s="16">
        <f>EXP(-13847/C8+148.9802-23.652*LN(C8))</f>
        <v>7.216296359465041E-15</v>
      </c>
      <c r="F9" s="19"/>
      <c r="G9" s="20"/>
      <c r="H9" s="20"/>
      <c r="I9" s="20"/>
      <c r="J9" s="20"/>
    </row>
    <row r="10" spans="2:10" ht="24.75" customHeight="1">
      <c r="B10" s="16" t="s">
        <v>15</v>
      </c>
      <c r="C10" s="16">
        <f>EXP(-14554.21/C8+290.9097-45.0575*LN(C8))</f>
        <v>4.1901948438963964E-07</v>
      </c>
      <c r="F10" s="19"/>
      <c r="G10" s="20"/>
      <c r="H10" s="20"/>
      <c r="I10" s="20"/>
      <c r="J10" s="20"/>
    </row>
    <row r="11" spans="2:10" ht="24.75" customHeight="1">
      <c r="B11" s="16" t="s">
        <v>16</v>
      </c>
      <c r="C11" s="16">
        <f>EXP(-11843.79/C8+207.6548-33.6485*LN(C8))</f>
        <v>4.2621627945442915E-11</v>
      </c>
      <c r="F11" s="19"/>
      <c r="G11" s="20"/>
      <c r="H11" s="20"/>
      <c r="I11" s="20"/>
      <c r="J11" s="20"/>
    </row>
    <row r="12" spans="2:10" ht="24.75" customHeight="1">
      <c r="B12" s="16" t="s">
        <v>17</v>
      </c>
      <c r="C12" s="16">
        <f>C4/1000</f>
        <v>0.0026</v>
      </c>
      <c r="F12" s="19"/>
      <c r="G12" s="20"/>
      <c r="H12" s="20"/>
      <c r="I12" s="20"/>
      <c r="J12" s="20"/>
    </row>
    <row r="13" spans="2:10" ht="24.75" customHeight="1">
      <c r="B13" s="16" t="s">
        <v>18</v>
      </c>
      <c r="C13" s="16">
        <f>EXP(-D4*LN(10))</f>
        <v>3.1622776601683744E-10</v>
      </c>
      <c r="F13" s="19"/>
      <c r="G13" s="18"/>
      <c r="H13" s="18"/>
      <c r="I13" s="18"/>
      <c r="J13" s="18"/>
    </row>
    <row r="14" spans="2:10" ht="24.75" customHeight="1">
      <c r="B14" s="16" t="s">
        <v>19</v>
      </c>
      <c r="C14" s="16">
        <f>(C13)^2+C13*C10+C10*C11</f>
        <v>1.5046488803160936E-16</v>
      </c>
      <c r="F14" s="17"/>
      <c r="G14" s="18"/>
      <c r="H14" s="18"/>
      <c r="I14" s="18"/>
      <c r="J14" s="18"/>
    </row>
    <row r="15" spans="2:10" ht="24.75" customHeight="1">
      <c r="B15" s="31" t="s">
        <v>6</v>
      </c>
      <c r="C15" s="32"/>
      <c r="F15" s="19"/>
      <c r="G15" s="18"/>
      <c r="H15" s="18"/>
      <c r="I15" s="18"/>
      <c r="J15" s="18"/>
    </row>
    <row r="16" spans="2:10" ht="24.75" customHeight="1">
      <c r="B16" s="27" t="s">
        <v>20</v>
      </c>
      <c r="C16" s="29">
        <f>(C12-C9/C13+C13)*C14*1000/(C13*C10+2*C11*C10)</f>
        <v>2.3051095060069313</v>
      </c>
      <c r="D16" s="28" t="s">
        <v>24</v>
      </c>
      <c r="E16" s="28"/>
      <c r="F16" s="19"/>
      <c r="G16" s="20"/>
      <c r="H16" s="21"/>
      <c r="I16" s="21"/>
      <c r="J16" s="21"/>
    </row>
    <row r="17" spans="2:10" ht="24.75" customHeight="1">
      <c r="B17" s="27" t="s">
        <v>25</v>
      </c>
      <c r="C17" s="29">
        <f>C13^2*C16/C14</f>
        <v>0.0015319916401510705</v>
      </c>
      <c r="D17" s="28"/>
      <c r="E17" s="28"/>
      <c r="F17" s="19"/>
      <c r="G17" s="20"/>
      <c r="H17" s="21"/>
      <c r="I17" s="21"/>
      <c r="J17" s="21"/>
    </row>
    <row r="18" spans="2:10" ht="24.75" customHeight="1">
      <c r="B18" s="27" t="s">
        <v>26</v>
      </c>
      <c r="C18" s="29">
        <f>C10*C13*C16/C14</f>
        <v>2.029974645272485</v>
      </c>
      <c r="D18" s="28"/>
      <c r="E18" s="28"/>
      <c r="F18" s="19"/>
      <c r="G18" s="20"/>
      <c r="H18" s="21"/>
      <c r="I18" s="21"/>
      <c r="J18" s="21"/>
    </row>
    <row r="19" spans="2:10" ht="24.75" customHeight="1">
      <c r="B19" s="27" t="s">
        <v>27</v>
      </c>
      <c r="C19" s="29">
        <f>C10*C11*C16/C14</f>
        <v>0.2736028690942956</v>
      </c>
      <c r="D19" s="28"/>
      <c r="E19" s="28"/>
      <c r="F19" s="19"/>
      <c r="G19" s="20"/>
      <c r="H19" s="21"/>
      <c r="I19" s="21"/>
      <c r="J19" s="21"/>
    </row>
    <row r="20" spans="6:10" ht="12.75">
      <c r="F20" s="19"/>
      <c r="G20" s="20"/>
      <c r="H20" s="21"/>
      <c r="I20" s="21"/>
      <c r="J20" s="21"/>
    </row>
    <row r="21" spans="6:10" ht="12.75">
      <c r="F21" s="19"/>
      <c r="G21" s="20"/>
      <c r="H21" s="21"/>
      <c r="I21" s="21"/>
      <c r="J21" s="21"/>
    </row>
    <row r="22" spans="6:10" ht="12.75">
      <c r="F22" s="19"/>
      <c r="G22" s="20"/>
      <c r="H22" s="21"/>
      <c r="I22" s="21"/>
      <c r="J22" s="21"/>
    </row>
    <row r="23" spans="6:10" ht="12.75">
      <c r="F23" s="19"/>
      <c r="G23" s="20"/>
      <c r="H23" s="21"/>
      <c r="I23" s="21"/>
      <c r="J23" s="21"/>
    </row>
  </sheetData>
  <sheetProtection/>
  <mergeCells count="1">
    <mergeCell ref="B15:C15"/>
  </mergeCell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Fčela</dc:creator>
  <cp:keywords/>
  <dc:description/>
  <cp:lastModifiedBy>uzivatel_1</cp:lastModifiedBy>
  <cp:lastPrinted>2003-04-01T13:12:07Z</cp:lastPrinted>
  <dcterms:created xsi:type="dcterms:W3CDTF">2001-03-02T17:16:51Z</dcterms:created>
  <dcterms:modified xsi:type="dcterms:W3CDTF">2011-01-04T05:28:28Z</dcterms:modified>
  <cp:category/>
  <cp:version/>
  <cp:contentType/>
  <cp:contentStatus/>
</cp:coreProperties>
</file>